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ivate Engineering Firms\CEI\General\CEI Yearly Adjustments\Salaries\Calculators\PEF Max Salary Calculators\"/>
    </mc:Choice>
  </mc:AlternateContent>
  <xr:revisionPtr revIDLastSave="0" documentId="13_ncr:1_{7FB2DB48-6FAA-41B1-AB0B-B49251E17D4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EF Max Salary Calulator" sheetId="3" r:id="rId1"/>
  </sheets>
  <definedNames>
    <definedName name="_xlnm.Print_Area" localSheetId="0">'PEF Max Salary Calulator'!$A$1:$K$35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3" l="1"/>
  <c r="H24" i="3" s="1"/>
  <c r="I24" i="3" s="1"/>
  <c r="K24" i="3" s="1"/>
  <c r="L24" i="3" s="1"/>
  <c r="G26" i="3"/>
  <c r="H26" i="3" s="1"/>
  <c r="I26" i="3" s="1"/>
  <c r="K26" i="3" s="1"/>
  <c r="L26" i="3" s="1"/>
  <c r="G32" i="3"/>
  <c r="H32" i="3" s="1"/>
  <c r="I32" i="3" s="1"/>
  <c r="K32" i="3" s="1"/>
  <c r="L32" i="3" s="1"/>
  <c r="G30" i="3"/>
  <c r="H30" i="3" s="1"/>
  <c r="I30" i="3" s="1"/>
  <c r="K30" i="3" s="1"/>
  <c r="L30" i="3" s="1"/>
  <c r="G28" i="3"/>
  <c r="H28" i="3" s="1"/>
  <c r="I28" i="3" s="1"/>
  <c r="K28" i="3" s="1"/>
  <c r="L28" i="3" s="1"/>
</calcChain>
</file>

<file path=xl/sharedStrings.xml><?xml version="1.0" encoding="utf-8"?>
<sst xmlns="http://schemas.openxmlformats.org/spreadsheetml/2006/main" count="43" uniqueCount="43">
  <si>
    <t>Experience</t>
  </si>
  <si>
    <t>TT I</t>
  </si>
  <si>
    <t>TT II</t>
  </si>
  <si>
    <t>TT III</t>
  </si>
  <si>
    <t>TT IV</t>
  </si>
  <si>
    <t>TT V</t>
  </si>
  <si>
    <t>Min Salary</t>
  </si>
  <si>
    <t>Instructions:</t>
  </si>
  <si>
    <t>(1)</t>
  </si>
  <si>
    <t>(2)</t>
  </si>
  <si>
    <t>(3)</t>
  </si>
  <si>
    <t>(4)</t>
  </si>
  <si>
    <t>(5)</t>
  </si>
  <si>
    <t>(6)</t>
  </si>
  <si>
    <t>1)</t>
  </si>
  <si>
    <t>2)</t>
  </si>
  <si>
    <t>3)</t>
  </si>
  <si>
    <t>Maximum Salaries are calculated in accordance with current personnel policies allowing</t>
  </si>
  <si>
    <t>(7)</t>
  </si>
  <si>
    <t>(8)</t>
  </si>
  <si>
    <t>Years</t>
  </si>
  <si>
    <t>Months</t>
  </si>
  <si>
    <t>(9)</t>
  </si>
  <si>
    <t>5% above the minimum for each year of directly related experience above the minimum.</t>
  </si>
  <si>
    <t xml:space="preserve">The Chart below will calculate the maximum salary when you input the total experience the </t>
  </si>
  <si>
    <t xml:space="preserve">employee has.  </t>
  </si>
  <si>
    <r>
      <t xml:space="preserve">Input the Total Years and Months of Total Directly Related Experience in Column (4) (in </t>
    </r>
    <r>
      <rPr>
        <b/>
        <sz val="10"/>
        <color indexed="10"/>
        <rFont val="Arial"/>
        <family val="2"/>
      </rPr>
      <t>Red</t>
    </r>
    <r>
      <rPr>
        <b/>
        <sz val="10"/>
        <rFont val="Arial"/>
        <family val="2"/>
      </rPr>
      <t>).</t>
    </r>
  </si>
  <si>
    <r>
      <t xml:space="preserve">Read Max Allowable Hourly Salary in Column 9 (in </t>
    </r>
    <r>
      <rPr>
        <b/>
        <sz val="10"/>
        <color indexed="12"/>
        <rFont val="Arial"/>
        <family val="2"/>
      </rPr>
      <t>Blue</t>
    </r>
    <r>
      <rPr>
        <b/>
        <sz val="10"/>
        <rFont val="Arial"/>
        <family val="2"/>
      </rPr>
      <t xml:space="preserve">).  If the note </t>
    </r>
    <r>
      <rPr>
        <b/>
        <sz val="10"/>
        <color indexed="12"/>
        <rFont val="Arial"/>
        <family val="2"/>
      </rPr>
      <t>Experience Is Too Low!</t>
    </r>
    <r>
      <rPr>
        <b/>
        <sz val="10"/>
        <rFont val="Arial"/>
        <family val="2"/>
      </rPr>
      <t xml:space="preserve">  </t>
    </r>
  </si>
  <si>
    <t xml:space="preserve">shows up in column 9, the minimum education and experience requirements have not been  </t>
  </si>
  <si>
    <t xml:space="preserve">met and the proposed personnel is not minimally qualified.  </t>
  </si>
  <si>
    <t>Select Level of Technican proposed in Column (1).</t>
  </si>
  <si>
    <t xml:space="preserve">   (A 2 year tech degree counts as 24 months experience)</t>
  </si>
  <si>
    <t>4)</t>
  </si>
  <si>
    <t>Required 
(Months)</t>
  </si>
  <si>
    <t>Total Months Experience</t>
  </si>
  <si>
    <t>Pay Grade Cap</t>
  </si>
  <si>
    <t>Use this salary calculator as a guidance for establishing hourly salaries.</t>
  </si>
  <si>
    <t>Min. Exp.</t>
  </si>
  <si>
    <t>Maximum Annual Salary Qualified</t>
  </si>
  <si>
    <t>Maximum Hourly Salary Qualified</t>
  </si>
  <si>
    <t>Maximum Allowable Hourly Salary</t>
  </si>
  <si>
    <t>Effective July 1, 2022</t>
  </si>
  <si>
    <t>Welcome to the Maximum Salary Calculator for CEI Personnel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</si>
</sst>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2" borderId="0" xfId="0" applyNumberFormat="1" applyFill="1" applyBorder="1"/>
    <xf numFmtId="0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4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Border="1"/>
    <xf numFmtId="44" fontId="3" fillId="0" borderId="0" xfId="2" applyNumberFormat="1" applyFont="1" applyBorder="1"/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3" fontId="5" fillId="0" borderId="0" xfId="0" applyNumberFormat="1" applyFont="1" applyBorder="1" applyAlignment="1"/>
    <xf numFmtId="0" fontId="5" fillId="0" borderId="0" xfId="0" applyFont="1" applyBorder="1" applyAlignment="1"/>
    <xf numFmtId="164" fontId="1" fillId="0" borderId="0" xfId="2" applyNumberFormat="1" applyBorder="1"/>
    <xf numFmtId="0" fontId="1" fillId="0" borderId="0" xfId="1" applyNumberFormat="1" applyBorder="1" applyAlignment="1">
      <alignment horizontal="center"/>
    </xf>
    <xf numFmtId="0" fontId="1" fillId="2" borderId="0" xfId="1" applyNumberForma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164" fontId="1" fillId="0" borderId="0" xfId="2" applyNumberFormat="1" applyBorder="1" applyAlignment="1"/>
    <xf numFmtId="164" fontId="0" fillId="2" borderId="0" xfId="0" applyNumberFormat="1" applyFill="1" applyBorder="1" applyAlignment="1"/>
    <xf numFmtId="0" fontId="0" fillId="0" borderId="0" xfId="0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2" applyNumberFormat="1" applyFont="1" applyBorder="1"/>
    <xf numFmtId="164" fontId="0" fillId="0" borderId="0" xfId="0" applyNumberFormat="1" applyFill="1" applyBorder="1"/>
    <xf numFmtId="44" fontId="0" fillId="0" borderId="0" xfId="2" applyFont="1"/>
    <xf numFmtId="164" fontId="0" fillId="0" borderId="0" xfId="2" applyNumberFormat="1" applyFont="1" applyBorder="1"/>
    <xf numFmtId="164" fontId="1" fillId="3" borderId="0" xfId="2" applyNumberFormat="1" applyFont="1" applyFill="1" applyBorder="1"/>
    <xf numFmtId="0" fontId="1" fillId="3" borderId="0" xfId="1" applyNumberForma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1" fillId="3" borderId="0" xfId="2" applyNumberFormat="1" applyFill="1" applyBorder="1" applyAlignment="1"/>
    <xf numFmtId="44" fontId="3" fillId="3" borderId="0" xfId="2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164" fontId="1" fillId="0" borderId="6" xfId="2" applyNumberFormat="1" applyFont="1" applyBorder="1"/>
    <xf numFmtId="0" fontId="4" fillId="2" borderId="7" xfId="0" applyFont="1" applyFill="1" applyBorder="1"/>
    <xf numFmtId="0" fontId="4" fillId="0" borderId="7" xfId="0" applyFont="1" applyBorder="1"/>
    <xf numFmtId="0" fontId="4" fillId="3" borderId="7" xfId="0" applyFont="1" applyFill="1" applyBorder="1"/>
    <xf numFmtId="0" fontId="4" fillId="0" borderId="8" xfId="0" applyFont="1" applyBorder="1" applyAlignment="1">
      <alignment horizontal="center"/>
    </xf>
    <xf numFmtId="0" fontId="1" fillId="0" borderId="6" xfId="1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1" fillId="0" borderId="14" xfId="2" applyBorder="1"/>
    <xf numFmtId="0" fontId="0" fillId="2" borderId="14" xfId="0" applyFill="1" applyBorder="1"/>
    <xf numFmtId="44" fontId="1" fillId="3" borderId="14" xfId="2" applyFill="1" applyBorder="1"/>
    <xf numFmtId="165" fontId="0" fillId="2" borderId="17" xfId="0" applyNumberFormat="1" applyFill="1" applyBorder="1" applyAlignment="1">
      <alignment horizontal="center"/>
    </xf>
    <xf numFmtId="165" fontId="6" fillId="3" borderId="17" xfId="2" applyNumberFormat="1" applyFont="1" applyFill="1" applyBorder="1" applyAlignment="1">
      <alignment horizontal="center"/>
    </xf>
    <xf numFmtId="4" fontId="0" fillId="0" borderId="0" xfId="0" applyNumberFormat="1" applyAlignment="1"/>
    <xf numFmtId="4" fontId="0" fillId="0" borderId="0" xfId="0" applyNumberFormat="1"/>
    <xf numFmtId="0" fontId="3" fillId="0" borderId="0" xfId="0" applyFont="1"/>
    <xf numFmtId="4" fontId="0" fillId="0" borderId="0" xfId="0" applyNumberFormat="1" applyAlignment="1">
      <alignment horizontal="center"/>
    </xf>
    <xf numFmtId="0" fontId="5" fillId="0" borderId="20" xfId="1" applyNumberFormat="1" applyFont="1" applyBorder="1" applyAlignment="1" applyProtection="1">
      <alignment horizontal="center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1" fillId="2" borderId="7" xfId="1" applyNumberFormat="1" applyFill="1" applyBorder="1" applyAlignment="1" applyProtection="1">
      <alignment horizontal="center"/>
      <protection locked="0"/>
    </xf>
    <xf numFmtId="0" fontId="1" fillId="2" borderId="0" xfId="1" applyNumberFormat="1" applyFill="1" applyBorder="1" applyAlignment="1" applyProtection="1">
      <alignment horizontal="center"/>
      <protection locked="0"/>
    </xf>
    <xf numFmtId="0" fontId="5" fillId="0" borderId="7" xfId="1" applyNumberFormat="1" applyFont="1" applyBorder="1" applyAlignment="1" applyProtection="1">
      <alignment horizontal="center"/>
      <protection locked="0"/>
    </xf>
    <xf numFmtId="0" fontId="5" fillId="3" borderId="7" xfId="1" applyNumberFormat="1" applyFont="1" applyFill="1" applyBorder="1" applyAlignment="1" applyProtection="1">
      <alignment horizontal="center"/>
      <protection locked="0"/>
    </xf>
    <xf numFmtId="0" fontId="5" fillId="3" borderId="0" xfId="1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4" fillId="0" borderId="9" xfId="0" applyFont="1" applyBorder="1" applyAlignment="1">
      <alignment horizontal="center" wrapText="1"/>
    </xf>
    <xf numFmtId="0" fontId="1" fillId="0" borderId="0" xfId="0" applyFont="1"/>
    <xf numFmtId="4" fontId="1" fillId="0" borderId="0" xfId="0" applyNumberFormat="1" applyFont="1"/>
    <xf numFmtId="0" fontId="4" fillId="0" borderId="6" xfId="0" applyFont="1" applyFill="1" applyBorder="1"/>
    <xf numFmtId="164" fontId="0" fillId="0" borderId="6" xfId="2" applyNumberFormat="1" applyFont="1" applyBorder="1"/>
    <xf numFmtId="0" fontId="0" fillId="0" borderId="6" xfId="0" applyBorder="1" applyAlignment="1">
      <alignment horizontal="center"/>
    </xf>
    <xf numFmtId="0" fontId="11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1" fillId="0" borderId="6" xfId="2" applyNumberFormat="1" applyBorder="1" applyAlignment="1"/>
    <xf numFmtId="44" fontId="3" fillId="0" borderId="6" xfId="2" applyNumberFormat="1" applyFont="1" applyBorder="1"/>
    <xf numFmtId="165" fontId="6" fillId="0" borderId="6" xfId="2" applyNumberFormat="1" applyFont="1" applyBorder="1" applyAlignment="1">
      <alignment horizontal="center"/>
    </xf>
    <xf numFmtId="44" fontId="0" fillId="0" borderId="6" xfId="2" applyFont="1" applyBorder="1"/>
    <xf numFmtId="165" fontId="12" fillId="0" borderId="17" xfId="2" applyNumberFormat="1" applyFont="1" applyBorder="1" applyAlignment="1">
      <alignment horizontal="center"/>
    </xf>
    <xf numFmtId="49" fontId="9" fillId="0" borderId="0" xfId="0" applyNumberFormat="1" applyFont="1" applyAlignment="1"/>
    <xf numFmtId="44" fontId="0" fillId="0" borderId="0" xfId="0" applyNumberFormat="1"/>
    <xf numFmtId="44" fontId="4" fillId="0" borderId="0" xfId="0" applyNumberFormat="1" applyFont="1"/>
    <xf numFmtId="166" fontId="1" fillId="0" borderId="0" xfId="0" applyNumberFormat="1" applyFont="1"/>
    <xf numFmtId="0" fontId="4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0" zoomScaleNormal="80" zoomScaleSheetLayoutView="100" workbookViewId="0">
      <selection activeCell="M5" sqref="M5"/>
    </sheetView>
  </sheetViews>
  <sheetFormatPr defaultRowHeight="13.2" x14ac:dyDescent="0.25"/>
  <cols>
    <col min="1" max="1" width="5.88671875" customWidth="1"/>
    <col min="2" max="2" width="12.6640625" customWidth="1"/>
    <col min="3" max="3" width="14.6640625" customWidth="1"/>
    <col min="4" max="4" width="10.6640625" customWidth="1"/>
    <col min="5" max="6" width="9.6640625" customWidth="1"/>
    <col min="7" max="7" width="12" style="3" customWidth="1"/>
    <col min="8" max="8" width="15.6640625" style="31" customWidth="1"/>
    <col min="9" max="9" width="15.6640625" customWidth="1"/>
    <col min="10" max="10" width="12.6640625" customWidth="1"/>
    <col min="11" max="11" width="22.5546875" customWidth="1"/>
    <col min="12" max="12" width="13.33203125" customWidth="1"/>
    <col min="13" max="13" width="12" bestFit="1" customWidth="1"/>
    <col min="14" max="14" width="12.33203125" bestFit="1" customWidth="1"/>
  </cols>
  <sheetData>
    <row r="1" spans="1:14" s="2" customFormat="1" ht="15.6" x14ac:dyDescent="0.3">
      <c r="A1" s="33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9" customFormat="1" x14ac:dyDescent="0.25">
      <c r="A2" s="82" t="s">
        <v>41</v>
      </c>
      <c r="B2" s="82"/>
      <c r="C2" s="27"/>
      <c r="D2" s="27"/>
      <c r="E2" s="27"/>
      <c r="F2" s="27"/>
      <c r="G2" s="27"/>
      <c r="H2" s="27"/>
      <c r="I2" s="27"/>
      <c r="J2" s="27"/>
      <c r="K2" s="27"/>
    </row>
    <row r="3" spans="1:14" s="9" customFormat="1" x14ac:dyDescent="0.25">
      <c r="A3" s="15"/>
      <c r="G3" s="4"/>
      <c r="H3" s="28"/>
    </row>
    <row r="4" spans="1:14" s="9" customFormat="1" x14ac:dyDescent="0.25">
      <c r="A4" s="15"/>
      <c r="G4" s="4"/>
      <c r="H4" s="28"/>
    </row>
    <row r="5" spans="1:14" s="9" customFormat="1" x14ac:dyDescent="0.25">
      <c r="A5" s="32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4" s="9" customFormat="1" x14ac:dyDescent="0.25">
      <c r="A6" s="32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s="9" customFormat="1" x14ac:dyDescent="0.25">
      <c r="G7" s="4"/>
      <c r="H7" s="28"/>
    </row>
    <row r="8" spans="1:14" s="9" customFormat="1" x14ac:dyDescent="0.25">
      <c r="A8" s="32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4" s="9" customFormat="1" x14ac:dyDescent="0.25">
      <c r="A9" s="32" t="s">
        <v>25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s="9" customFormat="1" x14ac:dyDescent="0.25">
      <c r="G10" s="4"/>
      <c r="H10" s="28"/>
    </row>
    <row r="11" spans="1:14" s="9" customFormat="1" x14ac:dyDescent="0.25">
      <c r="A11" s="9" t="s">
        <v>7</v>
      </c>
      <c r="G11" s="4"/>
      <c r="H11" s="28"/>
    </row>
    <row r="12" spans="1:14" s="9" customFormat="1" x14ac:dyDescent="0.25">
      <c r="G12" s="4"/>
      <c r="H12" s="28"/>
    </row>
    <row r="13" spans="1:14" s="9" customFormat="1" x14ac:dyDescent="0.25">
      <c r="A13" s="14" t="s">
        <v>14</v>
      </c>
      <c r="B13" s="9" t="s">
        <v>30</v>
      </c>
      <c r="G13" s="4"/>
      <c r="H13" s="28"/>
    </row>
    <row r="14" spans="1:14" s="9" customFormat="1" x14ac:dyDescent="0.25">
      <c r="A14" s="14" t="s">
        <v>15</v>
      </c>
      <c r="B14" s="9" t="s">
        <v>26</v>
      </c>
      <c r="G14" s="4"/>
      <c r="H14" s="28"/>
    </row>
    <row r="15" spans="1:14" s="9" customFormat="1" x14ac:dyDescent="0.25">
      <c r="B15" s="15" t="s">
        <v>31</v>
      </c>
      <c r="G15" s="4"/>
      <c r="H15" s="28"/>
      <c r="M15" s="84"/>
      <c r="N15" s="84"/>
    </row>
    <row r="16" spans="1:14" s="9" customFormat="1" x14ac:dyDescent="0.25">
      <c r="A16" s="14" t="s">
        <v>16</v>
      </c>
      <c r="B16" s="9" t="s">
        <v>27</v>
      </c>
      <c r="G16" s="4"/>
      <c r="H16" s="28"/>
    </row>
    <row r="17" spans="1:15" s="9" customFormat="1" x14ac:dyDescent="0.25">
      <c r="A17" s="14"/>
      <c r="B17" s="9" t="s">
        <v>28</v>
      </c>
      <c r="G17" s="4"/>
      <c r="H17" s="28"/>
      <c r="L17" s="16"/>
    </row>
    <row r="18" spans="1:15" s="9" customFormat="1" x14ac:dyDescent="0.25">
      <c r="B18" s="9" t="s">
        <v>29</v>
      </c>
      <c r="G18" s="4"/>
      <c r="H18" s="28"/>
      <c r="L18" s="10"/>
    </row>
    <row r="19" spans="1:15" s="9" customFormat="1" x14ac:dyDescent="0.25">
      <c r="A19" s="14" t="s">
        <v>32</v>
      </c>
      <c r="B19" s="68" t="s">
        <v>36</v>
      </c>
      <c r="G19" s="4"/>
      <c r="H19" s="28"/>
      <c r="L19" s="10"/>
    </row>
    <row r="20" spans="1:15" s="9" customFormat="1" x14ac:dyDescent="0.25">
      <c r="G20" s="4"/>
      <c r="H20" s="28"/>
      <c r="L20" s="10"/>
    </row>
    <row r="21" spans="1:15" s="4" customFormat="1" ht="13.8" thickBot="1" x14ac:dyDescent="0.3">
      <c r="B21" s="8" t="s">
        <v>8</v>
      </c>
      <c r="C21" s="8" t="s">
        <v>9</v>
      </c>
      <c r="D21" s="8" t="s">
        <v>10</v>
      </c>
      <c r="E21" s="90" t="s">
        <v>11</v>
      </c>
      <c r="F21" s="90"/>
      <c r="G21" s="8" t="s">
        <v>12</v>
      </c>
      <c r="H21" s="8" t="s">
        <v>13</v>
      </c>
      <c r="I21" s="8" t="s">
        <v>18</v>
      </c>
      <c r="J21" s="8" t="s">
        <v>19</v>
      </c>
      <c r="K21" s="8" t="s">
        <v>22</v>
      </c>
      <c r="L21" s="10"/>
    </row>
    <row r="22" spans="1:15" ht="13.8" thickTop="1" x14ac:dyDescent="0.25">
      <c r="C22" s="5"/>
      <c r="D22" s="49" t="s">
        <v>37</v>
      </c>
      <c r="E22" s="88" t="s">
        <v>0</v>
      </c>
      <c r="F22" s="89"/>
      <c r="G22" s="91" t="s">
        <v>34</v>
      </c>
      <c r="H22" s="91" t="s">
        <v>38</v>
      </c>
      <c r="I22" s="91" t="s">
        <v>39</v>
      </c>
      <c r="J22" s="93" t="s">
        <v>35</v>
      </c>
      <c r="K22" s="86" t="s">
        <v>40</v>
      </c>
      <c r="L22" s="10"/>
      <c r="M22" s="9"/>
      <c r="O22" s="9"/>
    </row>
    <row r="23" spans="1:15" ht="27" thickBot="1" x14ac:dyDescent="0.3">
      <c r="B23" s="7"/>
      <c r="C23" s="43" t="s">
        <v>6</v>
      </c>
      <c r="D23" s="69" t="s">
        <v>33</v>
      </c>
      <c r="E23" s="51" t="s">
        <v>20</v>
      </c>
      <c r="F23" s="26" t="s">
        <v>21</v>
      </c>
      <c r="G23" s="92"/>
      <c r="H23" s="92"/>
      <c r="I23" s="92"/>
      <c r="J23" s="94"/>
      <c r="K23" s="87"/>
      <c r="L23" s="10"/>
      <c r="M23" s="9"/>
      <c r="O23" s="9"/>
    </row>
    <row r="24" spans="1:15" ht="13.8" thickTop="1" x14ac:dyDescent="0.25">
      <c r="B24" s="44" t="s">
        <v>1</v>
      </c>
      <c r="C24" s="45">
        <v>42785.599999999999</v>
      </c>
      <c r="D24" s="50">
        <v>24</v>
      </c>
      <c r="E24" s="61">
        <v>0</v>
      </c>
      <c r="F24" s="62">
        <v>0</v>
      </c>
      <c r="G24" s="18">
        <f>F24+E24*12</f>
        <v>0</v>
      </c>
      <c r="H24" s="29">
        <f>+C24+(((G24-24)/12*0.05*C24))</f>
        <v>38507.040000000001</v>
      </c>
      <c r="I24" s="17">
        <f>+H24/2080</f>
        <v>18.513000000000002</v>
      </c>
      <c r="J24" s="52">
        <v>28.78</v>
      </c>
      <c r="K24" s="81" t="str">
        <f>IF(IF(J24&gt;I24,I24,J24)&lt;C24/2080,"Experience Is Too Low!",IF(J24&gt;I24,I24,J24))</f>
        <v>Experience Is Too Low!</v>
      </c>
      <c r="L24" s="21" t="str">
        <f>IF(K24&lt;C24/2080,"Experience Is Too Low!","")</f>
        <v/>
      </c>
      <c r="M24" s="83"/>
      <c r="O24" s="9"/>
    </row>
    <row r="25" spans="1:15" ht="7.5" customHeight="1" x14ac:dyDescent="0.25">
      <c r="B25" s="46"/>
      <c r="C25" s="6"/>
      <c r="D25" s="25"/>
      <c r="E25" s="63"/>
      <c r="F25" s="64"/>
      <c r="G25" s="12"/>
      <c r="H25" s="30"/>
      <c r="I25" s="13"/>
      <c r="J25" s="53"/>
      <c r="K25" s="55"/>
      <c r="L25" s="22"/>
      <c r="M25" s="9"/>
      <c r="O25" s="9"/>
    </row>
    <row r="26" spans="1:15" x14ac:dyDescent="0.25">
      <c r="B26" s="47" t="s">
        <v>2</v>
      </c>
      <c r="C26" s="35">
        <v>47070.400000000001</v>
      </c>
      <c r="D26" s="24">
        <v>48</v>
      </c>
      <c r="E26" s="65">
        <v>0</v>
      </c>
      <c r="F26" s="62">
        <v>0</v>
      </c>
      <c r="G26" s="18">
        <f>F26+E26*12</f>
        <v>0</v>
      </c>
      <c r="H26" s="29">
        <f>+C26+(((G26-48)/12*0.05*C26))</f>
        <v>37656.32</v>
      </c>
      <c r="I26" s="17">
        <f>+H26/2080</f>
        <v>18.103999999999999</v>
      </c>
      <c r="J26" s="52">
        <v>31.66</v>
      </c>
      <c r="K26" s="81" t="str">
        <f>IF(IF(J26&gt;I26,I26,J26)&lt;C26/2080,"Experience Is Too Low!",IF(J26&gt;I26,I26,J26))</f>
        <v>Experience Is Too Low!</v>
      </c>
      <c r="L26" s="21" t="str">
        <f>IF(K26&lt;C26/2080,"Experience Is Too Low!","")</f>
        <v/>
      </c>
      <c r="M26" s="9"/>
      <c r="O26" s="9"/>
    </row>
    <row r="27" spans="1:15" ht="6.75" customHeight="1" x14ac:dyDescent="0.25">
      <c r="B27" s="46"/>
      <c r="C27" s="6"/>
      <c r="D27" s="25"/>
      <c r="E27" s="63"/>
      <c r="F27" s="64"/>
      <c r="G27" s="12"/>
      <c r="H27" s="30"/>
      <c r="I27" s="13"/>
      <c r="J27" s="53"/>
      <c r="K27" s="55"/>
      <c r="L27" s="22"/>
    </row>
    <row r="28" spans="1:15" x14ac:dyDescent="0.25">
      <c r="B28" s="47" t="s">
        <v>3</v>
      </c>
      <c r="C28" s="23">
        <v>51750.400000000001</v>
      </c>
      <c r="D28" s="24">
        <v>60</v>
      </c>
      <c r="E28" s="65">
        <v>0</v>
      </c>
      <c r="F28" s="62">
        <v>0</v>
      </c>
      <c r="G28" s="18">
        <f>F28+E28*12</f>
        <v>0</v>
      </c>
      <c r="H28" s="29">
        <f>+C28+(((G28-60)/12*0.05*C28))</f>
        <v>38812.800000000003</v>
      </c>
      <c r="I28" s="17">
        <f>+H28/2080</f>
        <v>18.66</v>
      </c>
      <c r="J28" s="52">
        <v>34.83</v>
      </c>
      <c r="K28" s="81" t="str">
        <f>IF(IF(J28&gt;I28,I28,J28)&lt;C28/2080,"Experience Is Too Low!",IF(J28&gt;I28,I28,J28))</f>
        <v>Experience Is Too Low!</v>
      </c>
      <c r="L28" s="21" t="str">
        <f>IF(K28&lt;C28/2080,"Experience Is Too Low!","")</f>
        <v/>
      </c>
      <c r="M28" s="9"/>
      <c r="O28" s="9"/>
    </row>
    <row r="29" spans="1:15" ht="7.5" customHeight="1" x14ac:dyDescent="0.25">
      <c r="B29" s="46"/>
      <c r="C29" s="6"/>
      <c r="D29" s="25"/>
      <c r="E29" s="63"/>
      <c r="F29" s="64"/>
      <c r="G29" s="20"/>
      <c r="H29" s="30"/>
      <c r="I29" s="13"/>
      <c r="J29" s="53"/>
      <c r="K29" s="55"/>
      <c r="L29" s="22"/>
    </row>
    <row r="30" spans="1:15" x14ac:dyDescent="0.25">
      <c r="B30" s="47" t="s">
        <v>4</v>
      </c>
      <c r="C30" s="37">
        <v>54662.400000000001</v>
      </c>
      <c r="D30" s="24">
        <v>84</v>
      </c>
      <c r="E30" s="65">
        <v>0</v>
      </c>
      <c r="F30" s="62">
        <v>0</v>
      </c>
      <c r="G30" s="18">
        <f>F30+E30*12</f>
        <v>0</v>
      </c>
      <c r="H30" s="29">
        <f>+C30+(((G30-84)/12*0.05*C30))</f>
        <v>35530.559999999998</v>
      </c>
      <c r="I30" s="17">
        <f>+H30/2080</f>
        <v>17.081999999999997</v>
      </c>
      <c r="J30" s="52">
        <v>39.4</v>
      </c>
      <c r="K30" s="81" t="str">
        <f>IF(IF(J30&gt;I30,I30,J30)&lt;C30/2080,"Experience Is Too Low!",IF(J30&gt;I30,I30,J30))</f>
        <v>Experience Is Too Low!</v>
      </c>
      <c r="L30" s="21" t="str">
        <f>IF(K30&lt;C30/2080,"Experience Is Too Low!","")</f>
        <v/>
      </c>
    </row>
    <row r="31" spans="1:15" ht="7.5" customHeight="1" x14ac:dyDescent="0.25">
      <c r="B31" s="46"/>
      <c r="C31" s="6"/>
      <c r="D31" s="25"/>
      <c r="E31" s="63"/>
      <c r="F31" s="64"/>
      <c r="G31" s="19"/>
      <c r="H31" s="30"/>
      <c r="I31" s="13"/>
      <c r="J31" s="53"/>
      <c r="K31" s="55"/>
      <c r="L31" s="22"/>
    </row>
    <row r="32" spans="1:15" x14ac:dyDescent="0.25">
      <c r="B32" s="47" t="s">
        <v>5</v>
      </c>
      <c r="C32" s="34">
        <v>61214.400000000001</v>
      </c>
      <c r="D32" s="24">
        <v>96</v>
      </c>
      <c r="E32" s="65">
        <v>0</v>
      </c>
      <c r="F32" s="62">
        <v>0</v>
      </c>
      <c r="G32" s="18">
        <f>F32+E32*12</f>
        <v>0</v>
      </c>
      <c r="H32" s="29">
        <f>+C32+(((G32-96)/12*0.05*C32))</f>
        <v>36728.639999999999</v>
      </c>
      <c r="I32" s="17">
        <f>+H32/2080</f>
        <v>17.658000000000001</v>
      </c>
      <c r="J32" s="52">
        <v>44.13</v>
      </c>
      <c r="K32" s="81" t="str">
        <f>IF(IF(J32&gt;I32,I32,J32)&lt;C32/2080,"Experience Is Too Low!",IF(J32&gt;I32,I32,J32))</f>
        <v>Experience Is Too Low!</v>
      </c>
      <c r="L32" s="21" t="str">
        <f>IF(K32&lt;C32/2080,"Experience Is Too Low!","")</f>
        <v/>
      </c>
    </row>
    <row r="33" spans="2:12" ht="8.25" customHeight="1" thickBot="1" x14ac:dyDescent="0.3">
      <c r="B33" s="48"/>
      <c r="C33" s="38"/>
      <c r="D33" s="39"/>
      <c r="E33" s="66"/>
      <c r="F33" s="67"/>
      <c r="G33" s="40"/>
      <c r="H33" s="41"/>
      <c r="I33" s="42"/>
      <c r="J33" s="54"/>
      <c r="K33" s="56"/>
      <c r="L33" s="21"/>
    </row>
    <row r="34" spans="2:12" x14ac:dyDescent="0.25">
      <c r="B34" s="72"/>
      <c r="C34" s="73"/>
      <c r="D34" s="74"/>
      <c r="E34" s="75"/>
      <c r="F34" s="75"/>
      <c r="G34" s="76"/>
      <c r="H34" s="77"/>
      <c r="I34" s="78"/>
      <c r="J34" s="80"/>
      <c r="K34" s="79"/>
      <c r="L34" s="11"/>
    </row>
    <row r="35" spans="2:12" x14ac:dyDescent="0.25">
      <c r="L35" s="11"/>
    </row>
    <row r="36" spans="2:12" x14ac:dyDescent="0.25">
      <c r="B36" s="36"/>
      <c r="C36" s="70"/>
      <c r="F36" s="71"/>
      <c r="G36" s="71"/>
    </row>
    <row r="37" spans="2:12" x14ac:dyDescent="0.25">
      <c r="B37" s="36"/>
      <c r="C37" s="85"/>
      <c r="F37" s="71"/>
      <c r="G37" s="71"/>
    </row>
    <row r="38" spans="2:12" x14ac:dyDescent="0.25">
      <c r="B38" s="36"/>
      <c r="C38" s="70"/>
      <c r="E38" s="58"/>
      <c r="F38" s="71"/>
      <c r="G38" s="71"/>
      <c r="I38" s="71"/>
    </row>
    <row r="39" spans="2:12" x14ac:dyDescent="0.25">
      <c r="B39" s="36"/>
      <c r="C39" s="70"/>
      <c r="E39" s="58"/>
      <c r="F39" s="71"/>
      <c r="G39" s="71"/>
      <c r="I39" s="71"/>
    </row>
    <row r="40" spans="2:12" x14ac:dyDescent="0.25">
      <c r="B40" s="36"/>
      <c r="C40" s="70"/>
      <c r="D40" s="70"/>
      <c r="E40" s="58"/>
      <c r="F40" s="71"/>
      <c r="G40" s="71"/>
      <c r="H40" s="57"/>
      <c r="I40" s="71"/>
    </row>
    <row r="41" spans="2:12" x14ac:dyDescent="0.25">
      <c r="B41" s="36"/>
      <c r="F41" s="71"/>
      <c r="G41" s="71"/>
      <c r="H41" s="57"/>
      <c r="I41" s="71"/>
    </row>
    <row r="42" spans="2:12" x14ac:dyDescent="0.25">
      <c r="B42" s="36"/>
      <c r="F42" s="71"/>
      <c r="G42" s="71"/>
      <c r="H42" s="57"/>
      <c r="I42" s="71"/>
    </row>
    <row r="43" spans="2:12" x14ac:dyDescent="0.25">
      <c r="B43" s="36"/>
      <c r="D43" s="59"/>
      <c r="E43" s="58"/>
      <c r="F43" s="58"/>
      <c r="G43" s="60"/>
      <c r="H43" s="57"/>
    </row>
    <row r="44" spans="2:12" x14ac:dyDescent="0.25">
      <c r="D44" s="59"/>
      <c r="E44" s="58"/>
      <c r="H44" s="57"/>
    </row>
    <row r="45" spans="2:12" x14ac:dyDescent="0.25">
      <c r="D45" s="59"/>
      <c r="E45" s="58"/>
      <c r="H45" s="57"/>
    </row>
    <row r="47" spans="2:12" x14ac:dyDescent="0.25">
      <c r="E47" s="58"/>
      <c r="H47" s="57"/>
    </row>
    <row r="48" spans="2:12" x14ac:dyDescent="0.25">
      <c r="E48" s="58"/>
      <c r="H48" s="57"/>
    </row>
    <row r="49" spans="5:8" x14ac:dyDescent="0.25">
      <c r="E49" s="58"/>
      <c r="H49" s="57"/>
    </row>
    <row r="50" spans="5:8" x14ac:dyDescent="0.25">
      <c r="E50" s="58"/>
      <c r="H50" s="57"/>
    </row>
    <row r="51" spans="5:8" x14ac:dyDescent="0.25">
      <c r="E51" s="58"/>
      <c r="H51" s="57"/>
    </row>
    <row r="52" spans="5:8" x14ac:dyDescent="0.25">
      <c r="E52" s="58"/>
      <c r="H52" s="57"/>
    </row>
  </sheetData>
  <sheetProtection algorithmName="SHA-512" hashValue="DcEdokNUwwUnj69ZvFMhIORUdO/KyTBIBT41Dj4p1eUsV3FTktVejZLMmLR+Ca+qZznBhVgmyaRzqCj8qfLmxw==" saltValue="YpI60UWW0uykIebLEw1lLA==" spinCount="100000" sheet="1" objects="1" scenarios="1"/>
  <mergeCells count="7">
    <mergeCell ref="K22:K23"/>
    <mergeCell ref="E22:F22"/>
    <mergeCell ref="E21:F21"/>
    <mergeCell ref="G22:G23"/>
    <mergeCell ref="H22:H23"/>
    <mergeCell ref="I22:I23"/>
    <mergeCell ref="J22:J23"/>
  </mergeCells>
  <phoneticPr fontId="10" type="noConversion"/>
  <dataValidations xWindow="342" yWindow="428" count="9"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24 months of experience." sqref="G30" xr:uid="{00000000-0002-0000-0000-000000000000}">
      <formula1>84</formula1>
    </dataValidation>
    <dataValidation type="decimal" showInputMessage="1" showErrorMessage="1" promptTitle="Calculated Maximun Salary" prompt="Maximum Calculated Salary Based on Experience.  This cannot exceed the Pay Grade Maximum!" sqref="I24 I26 I28 I30 I32:I34" xr:uid="{00000000-0002-0000-0000-000001000000}">
      <formula1>11.55</formula1>
      <formula2>J24</formula2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30 months of experience." sqref="G33:G34" xr:uid="{00000000-0002-0000-0000-000002000000}">
      <formula1>96</formula1>
    </dataValidation>
    <dataValidation type="custom" operator="greaterThanOrEqual" allowBlank="1" showInputMessage="1" showErrorMessage="1" errorTitle="Minimum Requirements" error="The minimum education &amp; experience requirements for this position is 30 months!" promptTitle="Experience in Months" prompt="Input total months of experience including education.  A 2 Year degree is equal to 24 months of experience." sqref="G24" xr:uid="{00000000-0002-0000-0000-000003000000}">
      <formula1>"&lt;24"</formula1>
    </dataValidation>
    <dataValidation type="whole" allowBlank="1" showInputMessage="1" showErrorMessage="1" errorTitle="Experience" error="Must be less than 40 years!" promptTitle="Experience" prompt="Enter number of years of experience!" sqref="E24 E26 E28 E30 E32:E33" xr:uid="{00000000-0002-0000-0000-000004000000}">
      <formula1>0</formula1>
      <formula2>41</formula2>
    </dataValidation>
    <dataValidation type="whole" allowBlank="1" showInputMessage="1" showErrorMessage="1" errorTitle="Experience" error="Partial year only!  Must be 12 months or less!" promptTitle="Experience" prompt="Enter months of experience lass than 1 year!" sqref="F24 F26 F28 F30 F32:F33" xr:uid="{00000000-0002-0000-0000-000005000000}">
      <formula1>0</formula1>
      <formula2>12</formula2>
    </dataValidation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24 months of experience." sqref="G26" xr:uid="{18CD5ED6-67E9-4A5F-855A-2A366E7ABA7D}">
      <formula1>48</formula1>
    </dataValidation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24 months of experience." sqref="G28" xr:uid="{E7989975-5924-417F-BAB3-70B833328ED6}">
      <formula1>60</formula1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24 months of experience." sqref="G32" xr:uid="{509A1561-A909-49BE-B465-E13811F9952C}">
      <formula1>96</formula1>
    </dataValidation>
  </dataValidations>
  <pageMargins left="0.75" right="0.75" top="1" bottom="1" header="0.5" footer="0.5"/>
  <pageSetup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D572ABD0D3149AF81DC4CBB93A76E" ma:contentTypeVersion="8" ma:contentTypeDescription="Create a new document." ma:contentTypeScope="" ma:versionID="12a95baf7bce446396b17c51e4d45c6a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C37BB9E1-530B-45BC-BFF5-558FCC4E5983}"/>
</file>

<file path=customXml/itemProps2.xml><?xml version="1.0" encoding="utf-8"?>
<ds:datastoreItem xmlns:ds="http://schemas.openxmlformats.org/officeDocument/2006/customXml" ds:itemID="{6FD07075-620E-4BA4-99CC-55F1E44D98F5}"/>
</file>

<file path=customXml/itemProps3.xml><?xml version="1.0" encoding="utf-8"?>
<ds:datastoreItem xmlns:ds="http://schemas.openxmlformats.org/officeDocument/2006/customXml" ds:itemID="{4F756F5E-7BE7-49FF-B0B4-7C38BA76798D}"/>
</file>

<file path=customXml/itemProps4.xml><?xml version="1.0" encoding="utf-8"?>
<ds:datastoreItem xmlns:ds="http://schemas.openxmlformats.org/officeDocument/2006/customXml" ds:itemID="{390F73DC-1C1A-48CF-8298-34D2049CF90B}"/>
</file>

<file path=customXml/itemProps5.xml><?xml version="1.0" encoding="utf-8"?>
<ds:datastoreItem xmlns:ds="http://schemas.openxmlformats.org/officeDocument/2006/customXml" ds:itemID="{6CD32585-A9A1-4E56-8800-18DC361DE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PEF Max Salary Calulator</vt:lpstr>
      <vt:lpstr>'PEF Max Salary Calulator'!Print_Area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Jimmy L. Travis</dc:creator>
  <cp:lastModifiedBy>Maira Ibarra</cp:lastModifiedBy>
  <cp:lastPrinted>2005-09-14T14:22:31Z</cp:lastPrinted>
  <dcterms:created xsi:type="dcterms:W3CDTF">2002-09-08T15:55:16Z</dcterms:created>
  <dcterms:modified xsi:type="dcterms:W3CDTF">2022-08-11T18:09:23Z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0x010100CB0D572ABD0D3149AF81DC4CBB93A76E</vt:lpwstr>
  </property>
  <property fmtid="{D5CDD505-2E9C-101B-9397-08002B2CF9AE}" pid="3" name="Archive">
    <vt:bool>true</vt:bool>
  </property>
  <property fmtid="{D5CDD505-2E9C-101B-9397-08002B2CF9AE}" pid="5" name="Resource Type0">
    <vt:lpwstr>Guidelines</vt:lpwstr>
  </property>
</Properties>
</file>